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hetan\OneDrive - Sify Technologies Limited\FRG Files\FRG Folder\Chetan\1. IGAAP\2020-21\Q2 20-21\IFRS Financials\"/>
    </mc:Choice>
  </mc:AlternateContent>
  <xr:revisionPtr revIDLastSave="0" documentId="13_ncr:1_{A48AD5A8-5CC3-4AA3-A0FA-6F289F050A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ess Release September 19" sheetId="1" r:id="rId1"/>
  </sheets>
  <definedNames>
    <definedName name="BuiltIn_Print_Area">#REF!</definedName>
    <definedName name="_xlnm.Print_Area" localSheetId="0">'Press Release September 19'!$B$1:$E$37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" i="1" l="1"/>
  <c r="F11" i="1" l="1"/>
  <c r="E22" i="1" l="1"/>
  <c r="E32" i="1" s="1"/>
  <c r="E19" i="1"/>
  <c r="E31" i="1" s="1"/>
  <c r="E18" i="1"/>
  <c r="E34" i="1" s="1"/>
  <c r="E17" i="1"/>
  <c r="E30" i="1" s="1"/>
  <c r="E16" i="1"/>
  <c r="E29" i="1" s="1"/>
  <c r="E12" i="1"/>
  <c r="E11" i="1"/>
  <c r="E10" i="1"/>
  <c r="E14" i="1" l="1"/>
  <c r="E21" i="1" s="1"/>
  <c r="E23" i="1" s="1"/>
  <c r="E27" i="1" s="1"/>
  <c r="E36" i="1" s="1"/>
  <c r="F10" i="1"/>
  <c r="C31" i="1" l="1"/>
  <c r="C32" i="1" l="1"/>
  <c r="C34" i="1"/>
  <c r="C30" i="1"/>
  <c r="C29" i="1"/>
  <c r="C14" i="1"/>
  <c r="C21" i="1" l="1"/>
  <c r="F21" i="1" s="1"/>
  <c r="F14" i="1"/>
  <c r="C23" i="1" l="1"/>
  <c r="F23" i="1" s="1"/>
  <c r="C27" i="1" l="1"/>
  <c r="C36" i="1" s="1"/>
</calcChain>
</file>

<file path=xl/sharedStrings.xml><?xml version="1.0" encoding="utf-8"?>
<sst xmlns="http://schemas.openxmlformats.org/spreadsheetml/2006/main" count="36" uniqueCount="27">
  <si>
    <t xml:space="preserve">Sify Technologies Limited </t>
  </si>
  <si>
    <t>Unaudited Consolidated Income Statement as per IFRS</t>
  </si>
  <si>
    <t>(In INR millions)</t>
  </si>
  <si>
    <t xml:space="preserve">Quarter ended </t>
  </si>
  <si>
    <t>Description</t>
  </si>
  <si>
    <t>Revenue</t>
  </si>
  <si>
    <t>Cost of Revenues</t>
  </si>
  <si>
    <t>Selling, General and Administrative  Expenses</t>
  </si>
  <si>
    <t>EBITDA</t>
  </si>
  <si>
    <t>Depreciation and Amortisation expense</t>
  </si>
  <si>
    <t>Net Finance Expenses</t>
  </si>
  <si>
    <t>Profit before tax</t>
  </si>
  <si>
    <t>Income tax expense</t>
  </si>
  <si>
    <t>Profit for the period</t>
  </si>
  <si>
    <t xml:space="preserve">Profit attributable to: </t>
  </si>
  <si>
    <t>Reconciliation with Non-GAAP measure</t>
  </si>
  <si>
    <t>Add:</t>
  </si>
  <si>
    <t>Less:</t>
  </si>
  <si>
    <t>June</t>
  </si>
  <si>
    <t>Cash Balance</t>
  </si>
  <si>
    <t>Rs Mln</t>
  </si>
  <si>
    <t>Other Income (including exchange gain)</t>
  </si>
  <si>
    <t>Other Expenses (including exchange loss)</t>
  </si>
  <si>
    <t xml:space="preserve"> Other Income (including exchange gain)</t>
  </si>
  <si>
    <t>September</t>
  </si>
  <si>
    <t>Quarter ended September 30, 2020</t>
  </si>
  <si>
    <t>Capex Spent during the 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</si>
</sst>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0"/>
      <name val="Arial"/>
    </font>
    <font>
      <sz val="10"/>
      <name val="Arial"/>
      <family val="2"/>
    </font>
    <font>
      <b/>
      <sz val="9"/>
      <name val="Trebuchet MS"/>
      <family val="2"/>
    </font>
    <font>
      <sz val="9"/>
      <name val="Trebuchet MS"/>
      <family val="2"/>
    </font>
    <font>
      <u/>
      <sz val="9"/>
      <name val="Trebuchet MS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5" fillId="0" borderId="0" applyNumberForma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2" applyFont="1" applyFill="1"/>
    <xf numFmtId="1" fontId="3" fillId="0" borderId="0" xfId="2" applyNumberFormat="1" applyFont="1" applyFill="1"/>
    <xf numFmtId="0" fontId="3" fillId="0" borderId="0" xfId="0" applyFont="1"/>
    <xf numFmtId="0" fontId="3" fillId="0" borderId="0" xfId="2" applyFont="1" applyFill="1"/>
    <xf numFmtId="16" fontId="2" fillId="0" borderId="0" xfId="2" applyNumberFormat="1" applyFont="1" applyFill="1" applyBorder="1" applyAlignment="1">
      <alignment horizontal="center"/>
    </xf>
    <xf numFmtId="0" fontId="2" fillId="0" borderId="0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3" fillId="0" borderId="0" xfId="2" applyFont="1" applyFill="1" applyBorder="1"/>
    <xf numFmtId="165" fontId="3" fillId="0" borderId="0" xfId="1" applyNumberFormat="1" applyFont="1" applyFill="1" applyBorder="1"/>
    <xf numFmtId="165" fontId="2" fillId="0" borderId="5" xfId="1" applyNumberFormat="1" applyFont="1" applyFill="1" applyBorder="1"/>
    <xf numFmtId="165" fontId="3" fillId="0" borderId="6" xfId="1" applyNumberFormat="1" applyFont="1" applyFill="1" applyBorder="1"/>
    <xf numFmtId="165" fontId="2" fillId="0" borderId="7" xfId="1" applyNumberFormat="1" applyFont="1" applyFill="1" applyBorder="1"/>
    <xf numFmtId="165" fontId="2" fillId="0" borderId="0" xfId="1" applyNumberFormat="1" applyFont="1" applyFill="1" applyBorder="1"/>
    <xf numFmtId="0" fontId="3" fillId="0" borderId="0" xfId="2" applyFont="1" applyFill="1" applyAlignment="1">
      <alignment horizontal="left" vertical="top" wrapText="1"/>
    </xf>
    <xf numFmtId="0" fontId="3" fillId="0" borderId="8" xfId="2" applyFont="1" applyFill="1" applyBorder="1"/>
    <xf numFmtId="165" fontId="3" fillId="0" borderId="4" xfId="1" applyNumberFormat="1" applyFont="1" applyFill="1" applyBorder="1"/>
    <xf numFmtId="9" fontId="3" fillId="0" borderId="0" xfId="9" applyFont="1" applyFill="1"/>
    <xf numFmtId="0" fontId="3" fillId="0" borderId="0" xfId="0" applyFont="1" applyBorder="1"/>
    <xf numFmtId="0" fontId="2" fillId="0" borderId="0" xfId="2" applyFont="1" applyFill="1" applyBorder="1"/>
    <xf numFmtId="164" fontId="2" fillId="0" borderId="0" xfId="2" applyNumberFormat="1" applyFont="1" applyFill="1" applyBorder="1"/>
    <xf numFmtId="0" fontId="4" fillId="0" borderId="0" xfId="2" applyFont="1" applyFill="1" applyBorder="1"/>
    <xf numFmtId="0" fontId="3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vertical="center"/>
    </xf>
    <xf numFmtId="1" fontId="3" fillId="0" borderId="0" xfId="2" applyNumberFormat="1" applyFont="1"/>
    <xf numFmtId="0" fontId="3" fillId="0" borderId="0" xfId="2" applyFont="1"/>
    <xf numFmtId="0" fontId="2" fillId="0" borderId="0" xfId="2" applyFont="1" applyAlignment="1">
      <alignment horizontal="center"/>
    </xf>
    <xf numFmtId="0" fontId="2" fillId="0" borderId="3" xfId="2" applyFont="1" applyBorder="1" applyAlignment="1">
      <alignment horizontal="center"/>
    </xf>
    <xf numFmtId="0" fontId="3" fillId="0" borderId="0" xfId="2" applyFont="1" applyBorder="1"/>
    <xf numFmtId="0" fontId="2" fillId="0" borderId="0" xfId="2" applyFont="1" applyBorder="1"/>
    <xf numFmtId="16" fontId="2" fillId="0" borderId="0" xfId="2" applyNumberFormat="1" applyFont="1" applyBorder="1" applyAlignment="1">
      <alignment horizontal="center"/>
    </xf>
    <xf numFmtId="0" fontId="2" fillId="0" borderId="9" xfId="2" applyFont="1" applyFill="1" applyBorder="1"/>
    <xf numFmtId="165" fontId="3" fillId="0" borderId="10" xfId="1" applyNumberFormat="1" applyFont="1" applyFill="1" applyBorder="1"/>
    <xf numFmtId="0" fontId="3" fillId="0" borderId="1" xfId="2" applyFont="1" applyFill="1" applyBorder="1"/>
    <xf numFmtId="0" fontId="3" fillId="0" borderId="2" xfId="2" applyFont="1" applyFill="1" applyBorder="1"/>
    <xf numFmtId="9" fontId="3" fillId="0" borderId="0" xfId="9" applyNumberFormat="1" applyFont="1" applyFill="1"/>
  </cellXfs>
  <cellStyles count="10">
    <cellStyle name="_Deposits summary" xfId="3" xr:uid="{00000000-0005-0000-0000-000000000000}"/>
    <cellStyle name="_summary" xfId="4" xr:uid="{00000000-0005-0000-0000-000001000000}"/>
    <cellStyle name="Comma" xfId="1" builtinId="3"/>
    <cellStyle name="Comma 2" xfId="5" xr:uid="{00000000-0005-0000-0000-000003000000}"/>
    <cellStyle name="Comma 3" xfId="6" xr:uid="{00000000-0005-0000-0000-000004000000}"/>
    <cellStyle name="Normal" xfId="0" builtinId="0"/>
    <cellStyle name="Normal_MIS Q4 06-07modified" xfId="2" xr:uid="{00000000-0005-0000-0000-000006000000}"/>
    <cellStyle name="Percent" xfId="9" builtinId="5"/>
    <cellStyle name="Percent 2" xfId="7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014@" TargetMode="External"/><Relationship Id="rId2" Type="http://schemas.openxmlformats.org/officeDocument/2006/relationships/hyperlink" Target="mailto:2014@" TargetMode="External"/><Relationship Id="rId1" Type="http://schemas.openxmlformats.org/officeDocument/2006/relationships/hyperlink" Target="mailto:2014@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2"/>
  <sheetViews>
    <sheetView showGridLines="0" showZeros="0"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9" sqref="A9"/>
    </sheetView>
  </sheetViews>
  <sheetFormatPr defaultRowHeight="15" x14ac:dyDescent="0.35"/>
  <cols>
    <col min="1" max="1" width="2.5703125" style="4" customWidth="1"/>
    <col min="2" max="2" width="37.42578125" style="4" customWidth="1"/>
    <col min="3" max="3" width="13.5703125" style="4" bestFit="1" customWidth="1"/>
    <col min="4" max="4" width="13.42578125" style="3" customWidth="1"/>
    <col min="5" max="5" width="13.5703125" style="27" bestFit="1" customWidth="1"/>
    <col min="6" max="16384" width="9.140625" style="4"/>
  </cols>
  <sheetData>
    <row r="1" spans="1:6" x14ac:dyDescent="0.35">
      <c r="B1" s="1" t="s">
        <v>0</v>
      </c>
      <c r="C1" s="2"/>
      <c r="E1" s="26"/>
    </row>
    <row r="3" spans="1:6" x14ac:dyDescent="0.35">
      <c r="B3" s="1" t="s">
        <v>1</v>
      </c>
    </row>
    <row r="4" spans="1:6" x14ac:dyDescent="0.35">
      <c r="B4" s="1" t="s">
        <v>2</v>
      </c>
      <c r="E4" s="30"/>
    </row>
    <row r="5" spans="1:6" x14ac:dyDescent="0.35">
      <c r="A5" s="8"/>
      <c r="B5" s="23"/>
      <c r="C5" s="6" t="s">
        <v>3</v>
      </c>
      <c r="D5" s="6" t="s">
        <v>3</v>
      </c>
      <c r="E5" s="31" t="s">
        <v>3</v>
      </c>
      <c r="F5" s="8"/>
    </row>
    <row r="6" spans="1:6" x14ac:dyDescent="0.35">
      <c r="A6" s="8"/>
      <c r="B6" s="24" t="s">
        <v>4</v>
      </c>
      <c r="C6" s="5" t="s">
        <v>24</v>
      </c>
      <c r="D6" s="5" t="s">
        <v>24</v>
      </c>
      <c r="E6" s="32" t="s">
        <v>18</v>
      </c>
      <c r="F6" s="8"/>
    </row>
    <row r="7" spans="1:6" x14ac:dyDescent="0.35">
      <c r="A7" s="8"/>
      <c r="B7" s="24"/>
      <c r="C7" s="6">
        <v>2020</v>
      </c>
      <c r="D7" s="6">
        <v>2019</v>
      </c>
      <c r="E7" s="28">
        <v>2020</v>
      </c>
      <c r="F7" s="8"/>
    </row>
    <row r="8" spans="1:6" x14ac:dyDescent="0.35">
      <c r="A8" s="8"/>
      <c r="B8" s="25"/>
      <c r="C8" s="7"/>
      <c r="D8" s="7"/>
      <c r="E8" s="29"/>
      <c r="F8" s="8"/>
    </row>
    <row r="9" spans="1:6" x14ac:dyDescent="0.35">
      <c r="A9" s="8"/>
      <c r="B9" s="8"/>
      <c r="C9" s="8"/>
      <c r="D9" s="8"/>
    </row>
    <row r="10" spans="1:6" x14ac:dyDescent="0.35">
      <c r="A10" s="8"/>
      <c r="B10" s="8" t="s">
        <v>5</v>
      </c>
      <c r="C10" s="9">
        <v>5899</v>
      </c>
      <c r="D10" s="9">
        <v>5807</v>
      </c>
      <c r="E10" s="9">
        <f>5259395/1000</f>
        <v>5259.3950000000004</v>
      </c>
      <c r="F10" s="17">
        <f>C10/D10-1</f>
        <v>1.584294816600651E-2</v>
      </c>
    </row>
    <row r="11" spans="1:6" ht="16.5" customHeight="1" x14ac:dyDescent="0.35">
      <c r="A11" s="8"/>
      <c r="B11" s="8" t="s">
        <v>6</v>
      </c>
      <c r="C11" s="9">
        <v>-3647</v>
      </c>
      <c r="D11" s="9">
        <v>-3650</v>
      </c>
      <c r="E11" s="9">
        <f>-3103408/1000</f>
        <v>-3103.4079999999999</v>
      </c>
      <c r="F11" s="17">
        <f>C11/D11-1</f>
        <v>-8.219178082191636E-4</v>
      </c>
    </row>
    <row r="12" spans="1:6" ht="16.5" customHeight="1" x14ac:dyDescent="0.35">
      <c r="A12" s="8"/>
      <c r="B12" s="8" t="s">
        <v>7</v>
      </c>
      <c r="C12" s="9">
        <f>-1071+8</f>
        <v>-1063</v>
      </c>
      <c r="D12" s="9">
        <v>-1096</v>
      </c>
      <c r="E12" s="9">
        <f>-1011344/1000+8075/1000</f>
        <v>-1003.269</v>
      </c>
    </row>
    <row r="13" spans="1:6" ht="16.5" customHeight="1" x14ac:dyDescent="0.35">
      <c r="A13" s="8"/>
      <c r="B13" s="8"/>
      <c r="C13" s="9"/>
      <c r="D13" s="9"/>
      <c r="E13" s="9"/>
    </row>
    <row r="14" spans="1:6" ht="16.5" customHeight="1" x14ac:dyDescent="0.35">
      <c r="A14" s="8"/>
      <c r="B14" s="19" t="s">
        <v>8</v>
      </c>
      <c r="C14" s="10">
        <f>SUM(C10:C12)</f>
        <v>1189</v>
      </c>
      <c r="D14" s="10">
        <v>1061</v>
      </c>
      <c r="E14" s="10">
        <f>SUM(E10:E12)</f>
        <v>1152.7180000000005</v>
      </c>
      <c r="F14" s="17">
        <f>C14/D14-1</f>
        <v>0.12064090480678602</v>
      </c>
    </row>
    <row r="15" spans="1:6" ht="16.5" customHeight="1" x14ac:dyDescent="0.35">
      <c r="A15" s="8"/>
      <c r="B15" s="8"/>
      <c r="C15" s="9"/>
      <c r="D15" s="9"/>
      <c r="E15" s="9"/>
    </row>
    <row r="16" spans="1:6" ht="16.5" customHeight="1" x14ac:dyDescent="0.35">
      <c r="A16" s="8"/>
      <c r="B16" s="8" t="s">
        <v>9</v>
      </c>
      <c r="C16" s="9">
        <v>-667</v>
      </c>
      <c r="D16" s="9">
        <v>-527</v>
      </c>
      <c r="E16" s="9">
        <f>-657938/1000</f>
        <v>-657.93799999999999</v>
      </c>
    </row>
    <row r="17" spans="1:6" ht="16.5" customHeight="1" x14ac:dyDescent="0.35">
      <c r="A17" s="8"/>
      <c r="B17" s="8" t="s">
        <v>10</v>
      </c>
      <c r="C17" s="9">
        <v>-142</v>
      </c>
      <c r="D17" s="9">
        <v>-261</v>
      </c>
      <c r="E17" s="9">
        <f>-236339/1000</f>
        <v>-236.339</v>
      </c>
      <c r="F17" s="17"/>
    </row>
    <row r="18" spans="1:6" x14ac:dyDescent="0.35">
      <c r="A18" s="8"/>
      <c r="B18" s="8" t="s">
        <v>21</v>
      </c>
      <c r="C18" s="9">
        <v>42</v>
      </c>
      <c r="D18" s="9">
        <v>15</v>
      </c>
      <c r="E18" s="9">
        <f>15462/1000</f>
        <v>15.462</v>
      </c>
    </row>
    <row r="19" spans="1:6" x14ac:dyDescent="0.35">
      <c r="A19" s="8"/>
      <c r="B19" s="8" t="s">
        <v>22</v>
      </c>
      <c r="C19" s="9">
        <v>-8</v>
      </c>
      <c r="D19" s="9">
        <v>-8</v>
      </c>
      <c r="E19" s="9">
        <f>-8075/1000</f>
        <v>-8.0749999999999993</v>
      </c>
    </row>
    <row r="20" spans="1:6" ht="15.75" thickBot="1" x14ac:dyDescent="0.4">
      <c r="A20" s="8"/>
      <c r="B20" s="19"/>
      <c r="C20" s="9"/>
      <c r="D20" s="9"/>
      <c r="E20" s="9"/>
    </row>
    <row r="21" spans="1:6" x14ac:dyDescent="0.35">
      <c r="A21" s="8"/>
      <c r="B21" s="19" t="s">
        <v>11</v>
      </c>
      <c r="C21" s="11">
        <f>SUM(C14:C19)</f>
        <v>414</v>
      </c>
      <c r="D21" s="11">
        <v>280</v>
      </c>
      <c r="E21" s="11">
        <f>SUM(E14:E19)</f>
        <v>265.82800000000054</v>
      </c>
      <c r="F21" s="17">
        <f>C21/D21-1</f>
        <v>0.47857142857142865</v>
      </c>
    </row>
    <row r="22" spans="1:6" x14ac:dyDescent="0.35">
      <c r="A22" s="8"/>
      <c r="B22" s="19" t="s">
        <v>12</v>
      </c>
      <c r="C22" s="9">
        <v>-157</v>
      </c>
      <c r="D22" s="9">
        <v>-89</v>
      </c>
      <c r="E22" s="9">
        <f>-94065/1000</f>
        <v>-94.064999999999998</v>
      </c>
    </row>
    <row r="23" spans="1:6" ht="15.75" thickBot="1" x14ac:dyDescent="0.4">
      <c r="A23" s="8"/>
      <c r="B23" s="19" t="s">
        <v>13</v>
      </c>
      <c r="C23" s="12">
        <f>C21+C22</f>
        <v>257</v>
      </c>
      <c r="D23" s="12">
        <v>191</v>
      </c>
      <c r="E23" s="12">
        <f>E21+E22</f>
        <v>171.76300000000055</v>
      </c>
      <c r="F23" s="37">
        <f>C23/D23-1</f>
        <v>0.34554973821989532</v>
      </c>
    </row>
    <row r="24" spans="1:6" x14ac:dyDescent="0.35">
      <c r="A24" s="8"/>
      <c r="B24" s="19"/>
      <c r="C24" s="13"/>
      <c r="D24" s="13"/>
      <c r="E24" s="13"/>
    </row>
    <row r="25" spans="1:6" x14ac:dyDescent="0.35">
      <c r="A25" s="8"/>
      <c r="B25" s="20" t="s">
        <v>14</v>
      </c>
      <c r="C25" s="9"/>
      <c r="D25" s="9"/>
      <c r="E25" s="9"/>
    </row>
    <row r="26" spans="1:6" x14ac:dyDescent="0.35">
      <c r="A26" s="8"/>
      <c r="B26" s="21" t="s">
        <v>15</v>
      </c>
      <c r="C26" s="9"/>
      <c r="D26" s="9"/>
      <c r="E26" s="9"/>
    </row>
    <row r="27" spans="1:6" x14ac:dyDescent="0.35">
      <c r="A27" s="8"/>
      <c r="B27" s="19" t="s">
        <v>13</v>
      </c>
      <c r="C27" s="13">
        <f>C23</f>
        <v>257</v>
      </c>
      <c r="D27" s="13">
        <v>191</v>
      </c>
      <c r="E27" s="13">
        <f>E23</f>
        <v>171.76300000000055</v>
      </c>
    </row>
    <row r="28" spans="1:6" s="14" customFormat="1" x14ac:dyDescent="0.35">
      <c r="A28" s="22"/>
      <c r="B28" s="22" t="s">
        <v>16</v>
      </c>
      <c r="C28" s="9"/>
      <c r="D28" s="9"/>
      <c r="E28" s="9"/>
    </row>
    <row r="29" spans="1:6" s="14" customFormat="1" x14ac:dyDescent="0.35">
      <c r="A29" s="22"/>
      <c r="B29" s="8" t="s">
        <v>9</v>
      </c>
      <c r="C29" s="9">
        <f t="shared" ref="C29:C30" si="0">-C16</f>
        <v>667</v>
      </c>
      <c r="D29" s="9">
        <v>527</v>
      </c>
      <c r="E29" s="9">
        <f t="shared" ref="E29:E30" si="1">-E16</f>
        <v>657.93799999999999</v>
      </c>
    </row>
    <row r="30" spans="1:6" s="14" customFormat="1" x14ac:dyDescent="0.35">
      <c r="A30" s="22"/>
      <c r="B30" s="8" t="s">
        <v>10</v>
      </c>
      <c r="C30" s="9">
        <f t="shared" si="0"/>
        <v>142</v>
      </c>
      <c r="D30" s="9">
        <v>261</v>
      </c>
      <c r="E30" s="9">
        <f t="shared" si="1"/>
        <v>236.339</v>
      </c>
    </row>
    <row r="31" spans="1:6" s="14" customFormat="1" x14ac:dyDescent="0.35">
      <c r="A31" s="22"/>
      <c r="B31" s="8" t="s">
        <v>22</v>
      </c>
      <c r="C31" s="9">
        <f>-C19</f>
        <v>8</v>
      </c>
      <c r="D31" s="9">
        <v>8</v>
      </c>
      <c r="E31" s="9">
        <f>-E19</f>
        <v>8.0749999999999993</v>
      </c>
    </row>
    <row r="32" spans="1:6" s="14" customFormat="1" x14ac:dyDescent="0.35">
      <c r="A32" s="22"/>
      <c r="B32" s="8" t="s">
        <v>12</v>
      </c>
      <c r="C32" s="9">
        <f>-C22</f>
        <v>157</v>
      </c>
      <c r="D32" s="9">
        <v>89</v>
      </c>
      <c r="E32" s="9">
        <f>-E22</f>
        <v>94.064999999999998</v>
      </c>
    </row>
    <row r="33" spans="1:6" x14ac:dyDescent="0.35">
      <c r="A33" s="8"/>
      <c r="B33" s="8" t="s">
        <v>17</v>
      </c>
      <c r="C33" s="9"/>
      <c r="D33" s="9"/>
      <c r="E33" s="9"/>
    </row>
    <row r="34" spans="1:6" x14ac:dyDescent="0.35">
      <c r="A34" s="8"/>
      <c r="B34" s="8" t="s">
        <v>23</v>
      </c>
      <c r="C34" s="9">
        <f>-C18</f>
        <v>-42</v>
      </c>
      <c r="D34" s="9">
        <v>-15</v>
      </c>
      <c r="E34" s="9">
        <f>-E18</f>
        <v>-15.462</v>
      </c>
    </row>
    <row r="35" spans="1:6" x14ac:dyDescent="0.35">
      <c r="A35" s="8"/>
      <c r="B35" s="8"/>
      <c r="C35" s="9"/>
      <c r="D35" s="9"/>
      <c r="E35" s="9"/>
    </row>
    <row r="36" spans="1:6" x14ac:dyDescent="0.35">
      <c r="A36" s="8"/>
      <c r="B36" s="19" t="s">
        <v>8</v>
      </c>
      <c r="C36" s="10">
        <f>SUM(C27:C34)</f>
        <v>1189</v>
      </c>
      <c r="D36" s="10">
        <v>1061</v>
      </c>
      <c r="E36" s="10">
        <f>SUM(E27:E34)</f>
        <v>1152.7180000000005</v>
      </c>
    </row>
    <row r="37" spans="1:6" x14ac:dyDescent="0.35">
      <c r="A37" s="8"/>
      <c r="B37" s="8"/>
      <c r="C37" s="8"/>
      <c r="D37" s="18"/>
      <c r="E37" s="18"/>
      <c r="F37" s="18"/>
    </row>
    <row r="38" spans="1:6" x14ac:dyDescent="0.35">
      <c r="E38" s="3"/>
      <c r="F38" s="3"/>
    </row>
    <row r="40" spans="1:6" x14ac:dyDescent="0.35">
      <c r="B40" s="35" t="s">
        <v>25</v>
      </c>
      <c r="C40" s="36" t="s">
        <v>20</v>
      </c>
    </row>
    <row r="41" spans="1:6" x14ac:dyDescent="0.35">
      <c r="B41" s="33" t="s">
        <v>26</v>
      </c>
      <c r="C41" s="34">
        <v>797</v>
      </c>
    </row>
    <row r="42" spans="1:6" x14ac:dyDescent="0.35">
      <c r="B42" s="15" t="s">
        <v>19</v>
      </c>
      <c r="C42" s="16">
        <v>4241.9525332420817</v>
      </c>
    </row>
  </sheetData>
  <hyperlinks>
    <hyperlink ref="C7" r:id="rId1" display="2014@" xr:uid="{00000000-0004-0000-0000-000000000000}"/>
    <hyperlink ref="D7" r:id="rId2" display="2014@" xr:uid="{1A15E92C-DC92-4E3D-A9CB-621E934B5833}"/>
    <hyperlink ref="E7" r:id="rId3" display="2014@" xr:uid="{25C15C2F-9E61-49C4-8412-EE998B8283AC}"/>
  </hyperlinks>
  <pageMargins left="0.38" right="0.24" top="1" bottom="1" header="0.5" footer="0.5"/>
  <pageSetup paperSize="9" orientation="portrait" r:id="rId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Press Release September 19</vt:lpstr>
      <vt:lpstr>'Press Release September 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10785-MAA</dc:creator>
  <cp:lastModifiedBy>10785-MAA</cp:lastModifiedBy>
  <cp:lastPrinted>2019-10-17T19:52:13Z</cp:lastPrinted>
  <dcterms:created xsi:type="dcterms:W3CDTF">2018-04-23T18:48:38Z</dcterms:created>
  <dcterms:modified xsi:type="dcterms:W3CDTF">2020-10-22T15:15:05Z</dcterms:modified>
</cp:coreProperties>
</file>