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hetan\OneDrive - Sify Technologies Limited\FRG Files\FRG Folder\Chetan\1. IGAAP\2020-21\Q1 20-21\IFRS financials\"/>
    </mc:Choice>
  </mc:AlternateContent>
  <xr:revisionPtr revIDLastSave="0" documentId="13_ncr:1_{66F65409-5F15-43B2-9B37-57D5B5859D6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ess Release June 20" sheetId="1" r:id="rId1"/>
  </sheets>
  <definedNames>
    <definedName name="BuiltIn_Print_Area">#REF!</definedName>
    <definedName name="_xlnm.Print_Area" localSheetId="0">'Press Release June 20'!$B$1:$F$37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C12" i="1" l="1"/>
  <c r="C11" i="1"/>
  <c r="C19" i="1" l="1"/>
  <c r="C18" i="1"/>
  <c r="C17" i="1"/>
  <c r="C16" i="1"/>
  <c r="C10" i="1"/>
  <c r="E34" i="1" l="1"/>
  <c r="E32" i="1"/>
  <c r="E31" i="1"/>
  <c r="E30" i="1"/>
  <c r="E29" i="1"/>
  <c r="E27" i="1"/>
  <c r="E36" i="1" s="1"/>
  <c r="E23" i="1"/>
  <c r="E21" i="1"/>
  <c r="E19" i="1"/>
  <c r="E18" i="1"/>
  <c r="E14" i="1"/>
  <c r="E12" i="1"/>
  <c r="F12" i="1" l="1"/>
  <c r="D34" i="1" l="1"/>
  <c r="D32" i="1"/>
  <c r="D31" i="1"/>
  <c r="D30" i="1"/>
  <c r="D29" i="1"/>
  <c r="D12" i="1"/>
  <c r="D14" i="1" s="1"/>
  <c r="D21" i="1" s="1"/>
  <c r="D23" i="1" s="1"/>
  <c r="D27" i="1" s="1"/>
  <c r="D36" i="1" s="1"/>
  <c r="F32" i="1" l="1"/>
  <c r="F31" i="1" l="1"/>
  <c r="C31" i="1"/>
  <c r="C32" i="1" l="1"/>
  <c r="F34" i="1"/>
  <c r="C34" i="1"/>
  <c r="F30" i="1"/>
  <c r="C30" i="1"/>
  <c r="F29" i="1"/>
  <c r="C29" i="1"/>
  <c r="F14" i="1"/>
  <c r="C14" i="1"/>
  <c r="C21" i="1" s="1"/>
  <c r="F21" i="1" l="1"/>
  <c r="F23" i="1" s="1"/>
  <c r="F27" i="1" s="1"/>
  <c r="F36" i="1" s="1"/>
  <c r="C23" i="1" l="1"/>
  <c r="C27" i="1" l="1"/>
  <c r="C36" i="1" l="1"/>
</calcChain>
</file>

<file path=xl/sharedStrings.xml><?xml version="1.0" encoding="utf-8"?>
<sst xmlns="http://schemas.openxmlformats.org/spreadsheetml/2006/main" count="38" uniqueCount="28">
  <si>
    <t xml:space="preserve">Sify Technologies Limited </t>
  </si>
  <si>
    <t>Unaudited Consolidated Income Statement as per IFRS</t>
  </si>
  <si>
    <t>(In INR millions)</t>
  </si>
  <si>
    <t xml:space="preserve">Quarter ended </t>
  </si>
  <si>
    <t xml:space="preserve">Year ended </t>
  </si>
  <si>
    <t>Description</t>
  </si>
  <si>
    <t>March</t>
  </si>
  <si>
    <t>Revenue</t>
  </si>
  <si>
    <t>Cost of Revenues</t>
  </si>
  <si>
    <t>Selling, General and Administrative  Expenses</t>
  </si>
  <si>
    <t>EBITDA</t>
  </si>
  <si>
    <t>Depreciation and Amortisation expense</t>
  </si>
  <si>
    <t>Net Finance Expenses</t>
  </si>
  <si>
    <t>Profit before tax</t>
  </si>
  <si>
    <t>Income tax expense</t>
  </si>
  <si>
    <t>Profit for the period</t>
  </si>
  <si>
    <t xml:space="preserve">Profit attributable to: </t>
  </si>
  <si>
    <t>Reconciliation with Non-GAAP measure</t>
  </si>
  <si>
    <t>Add:</t>
  </si>
  <si>
    <t>Less:</t>
  </si>
  <si>
    <t>June</t>
  </si>
  <si>
    <t>Capex</t>
  </si>
  <si>
    <t>Cash Balance</t>
  </si>
  <si>
    <t>Rs Mln</t>
  </si>
  <si>
    <t>Other Income (including exchange gain)</t>
  </si>
  <si>
    <t>Other Expenses (including exchange loss)</t>
  </si>
  <si>
    <t xml:space="preserve"> Other Income (including exchange gain)</t>
  </si>
  <si>
    <t>Quarter ended June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</si>
</sst>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9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2" applyFont="1" applyFill="1"/>
    <xf numFmtId="1" fontId="3" fillId="0" borderId="0" xfId="2" applyNumberFormat="1" applyFont="1" applyFill="1"/>
    <xf numFmtId="0" fontId="3" fillId="0" borderId="0" xfId="0" applyFont="1"/>
    <xf numFmtId="0" fontId="3" fillId="0" borderId="0" xfId="2" applyFont="1" applyFill="1"/>
    <xf numFmtId="0" fontId="2" fillId="0" borderId="1" xfId="2" applyFont="1" applyFill="1" applyBorder="1" applyAlignment="1">
      <alignment vertical="center"/>
    </xf>
    <xf numFmtId="0" fontId="2" fillId="0" borderId="2" xfId="2" applyFont="1" applyFill="1" applyBorder="1" applyAlignment="1"/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 vertical="center"/>
    </xf>
    <xf numFmtId="16" fontId="2" fillId="0" borderId="0" xfId="2" applyNumberFormat="1" applyFont="1" applyFill="1" applyBorder="1" applyAlignment="1">
      <alignment horizontal="center"/>
    </xf>
    <xf numFmtId="16" fontId="2" fillId="0" borderId="5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4" xfId="2" applyFont="1" applyFill="1" applyBorder="1" applyAlignment="1">
      <alignment vertic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3" fillId="0" borderId="4" xfId="2" applyFont="1" applyFill="1" applyBorder="1"/>
    <xf numFmtId="0" fontId="3" fillId="0" borderId="0" xfId="2" applyFont="1" applyFill="1" applyBorder="1"/>
    <xf numFmtId="0" fontId="3" fillId="0" borderId="5" xfId="2" applyFont="1" applyFill="1" applyBorder="1"/>
    <xf numFmtId="165" fontId="3" fillId="0" borderId="0" xfId="1" applyNumberFormat="1" applyFont="1" applyFill="1" applyBorder="1"/>
    <xf numFmtId="165" fontId="3" fillId="0" borderId="5" xfId="1" applyNumberFormat="1" applyFont="1" applyFill="1" applyBorder="1"/>
    <xf numFmtId="0" fontId="2" fillId="0" borderId="4" xfId="2" applyFont="1" applyFill="1" applyBorder="1"/>
    <xf numFmtId="165" fontId="2" fillId="0" borderId="8" xfId="1" applyNumberFormat="1" applyFont="1" applyFill="1" applyBorder="1"/>
    <xf numFmtId="165" fontId="2" fillId="0" borderId="9" xfId="1" applyNumberFormat="1" applyFont="1" applyFill="1" applyBorder="1"/>
    <xf numFmtId="165" fontId="3" fillId="0" borderId="10" xfId="1" applyNumberFormat="1" applyFont="1" applyFill="1" applyBorder="1"/>
    <xf numFmtId="165" fontId="3" fillId="0" borderId="11" xfId="1" applyNumberFormat="1" applyFont="1" applyFill="1" applyBorder="1"/>
    <xf numFmtId="165" fontId="2" fillId="0" borderId="12" xfId="1" applyNumberFormat="1" applyFont="1" applyFill="1" applyBorder="1"/>
    <xf numFmtId="165" fontId="2" fillId="0" borderId="13" xfId="1" applyNumberFormat="1" applyFont="1" applyFill="1" applyBorder="1"/>
    <xf numFmtId="165" fontId="2" fillId="0" borderId="0" xfId="1" applyNumberFormat="1" applyFont="1" applyFill="1" applyBorder="1"/>
    <xf numFmtId="164" fontId="2" fillId="0" borderId="4" xfId="2" applyNumberFormat="1" applyFont="1" applyFill="1" applyBorder="1"/>
    <xf numFmtId="0" fontId="4" fillId="0" borderId="4" xfId="2" applyFont="1" applyFill="1" applyBorder="1"/>
    <xf numFmtId="165" fontId="2" fillId="0" borderId="5" xfId="1" applyNumberFormat="1" applyFont="1" applyFill="1" applyBorder="1"/>
    <xf numFmtId="0" fontId="3" fillId="0" borderId="4" xfId="2" applyFont="1" applyFill="1" applyBorder="1" applyAlignment="1">
      <alignment horizontal="left" vertical="top" wrapText="1"/>
    </xf>
    <xf numFmtId="0" fontId="3" fillId="0" borderId="0" xfId="2" applyFont="1" applyFill="1" applyAlignment="1">
      <alignment horizontal="left" vertical="top" wrapText="1"/>
    </xf>
    <xf numFmtId="0" fontId="3" fillId="0" borderId="14" xfId="2" applyFont="1" applyFill="1" applyBorder="1"/>
    <xf numFmtId="0" fontId="3" fillId="0" borderId="6" xfId="2" applyFont="1" applyFill="1" applyBorder="1"/>
    <xf numFmtId="0" fontId="3" fillId="0" borderId="6" xfId="0" applyFont="1" applyBorder="1"/>
    <xf numFmtId="0" fontId="3" fillId="0" borderId="7" xfId="2" applyFont="1" applyFill="1" applyBorder="1"/>
    <xf numFmtId="0" fontId="2" fillId="0" borderId="1" xfId="2" applyFont="1" applyFill="1" applyBorder="1"/>
    <xf numFmtId="0" fontId="2" fillId="0" borderId="3" xfId="2" applyFont="1" applyFill="1" applyBorder="1"/>
    <xf numFmtId="165" fontId="3" fillId="0" borderId="7" xfId="1" applyNumberFormat="1" applyFont="1" applyFill="1" applyBorder="1"/>
    <xf numFmtId="165" fontId="3" fillId="0" borderId="0" xfId="2" applyNumberFormat="1" applyFont="1" applyFill="1"/>
    <xf numFmtId="9" fontId="3" fillId="0" borderId="0" xfId="9" applyFont="1" applyFill="1"/>
    <xf numFmtId="0" fontId="2" fillId="0" borderId="2" xfId="2" applyFont="1" applyBorder="1"/>
    <xf numFmtId="16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</cellXfs>
  <cellStyles count="10">
    <cellStyle name="_Deposits summary" xfId="3" xr:uid="{00000000-0005-0000-0000-000000000000}"/>
    <cellStyle name="_summary" xfId="4" xr:uid="{00000000-0005-0000-0000-000001000000}"/>
    <cellStyle name="Comma" xfId="1" builtinId="3"/>
    <cellStyle name="Comma 2" xfId="5" xr:uid="{00000000-0005-0000-0000-000003000000}"/>
    <cellStyle name="Comma 3" xfId="6" xr:uid="{00000000-0005-0000-0000-000004000000}"/>
    <cellStyle name="Normal" xfId="0" builtinId="0"/>
    <cellStyle name="Normal_MIS Q4 06-07modified" xfId="2" xr:uid="{00000000-0005-0000-0000-000006000000}"/>
    <cellStyle name="Percent" xfId="9" builtinId="5"/>
    <cellStyle name="Percent 2" xfId="7" xr:uid="{00000000-0005-0000-0000-000008000000}"/>
    <cellStyle name="Percent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014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3"/>
  <sheetViews>
    <sheetView showGridLines="0" showZeros="0" tabSelected="1" zoomScaleNormal="100" workbookViewId="0">
      <pane xSplit="2" ySplit="8" topLeftCell="C16" activePane="bottomRight" state="frozen"/>
      <selection pane="topRight" activeCell="C1" sqref="C1"/>
      <selection pane="bottomLeft" activeCell="A9" sqref="A9"/>
      <selection pane="bottomRight" activeCell="C23" sqref="C23"/>
    </sheetView>
  </sheetViews>
  <sheetFormatPr defaultRowHeight="15" x14ac:dyDescent="0.35"/>
  <cols>
    <col min="1" max="1" width="2.5703125" style="4" customWidth="1"/>
    <col min="2" max="2" width="37.42578125" style="4" customWidth="1"/>
    <col min="3" max="3" width="13.5703125" style="4" bestFit="1" customWidth="1"/>
    <col min="4" max="5" width="13.42578125" style="3" customWidth="1"/>
    <col min="6" max="6" width="14" style="4" customWidth="1"/>
    <col min="7" max="16384" width="9.140625" style="4"/>
  </cols>
  <sheetData>
    <row r="1" spans="2:8" x14ac:dyDescent="0.35">
      <c r="B1" s="1" t="s">
        <v>0</v>
      </c>
      <c r="C1" s="2"/>
    </row>
    <row r="3" spans="2:8" x14ac:dyDescent="0.35">
      <c r="B3" s="1" t="s">
        <v>1</v>
      </c>
    </row>
    <row r="4" spans="2:8" x14ac:dyDescent="0.35">
      <c r="B4" s="1" t="s">
        <v>2</v>
      </c>
    </row>
    <row r="5" spans="2:8" x14ac:dyDescent="0.35">
      <c r="B5" s="5"/>
      <c r="C5" s="6" t="s">
        <v>3</v>
      </c>
      <c r="D5" s="6" t="s">
        <v>3</v>
      </c>
      <c r="E5" s="43" t="s">
        <v>3</v>
      </c>
      <c r="F5" s="7" t="s">
        <v>4</v>
      </c>
    </row>
    <row r="6" spans="2:8" x14ac:dyDescent="0.35">
      <c r="B6" s="8" t="s">
        <v>5</v>
      </c>
      <c r="C6" s="9" t="s">
        <v>20</v>
      </c>
      <c r="D6" s="9" t="s">
        <v>20</v>
      </c>
      <c r="E6" s="44" t="s">
        <v>6</v>
      </c>
      <c r="F6" s="10" t="s">
        <v>6</v>
      </c>
    </row>
    <row r="7" spans="2:8" x14ac:dyDescent="0.35">
      <c r="B7" s="8"/>
      <c r="C7" s="11">
        <v>2020</v>
      </c>
      <c r="D7" s="11">
        <v>2019</v>
      </c>
      <c r="E7" s="45">
        <v>2020</v>
      </c>
      <c r="F7" s="12">
        <v>2020</v>
      </c>
    </row>
    <row r="8" spans="2:8" x14ac:dyDescent="0.35">
      <c r="B8" s="13"/>
      <c r="C8" s="14"/>
      <c r="D8" s="14"/>
      <c r="E8" s="14"/>
      <c r="F8" s="15"/>
    </row>
    <row r="9" spans="2:8" x14ac:dyDescent="0.35">
      <c r="B9" s="16"/>
      <c r="C9" s="17"/>
      <c r="D9" s="17"/>
      <c r="E9" s="17"/>
      <c r="F9" s="18"/>
    </row>
    <row r="10" spans="2:8" x14ac:dyDescent="0.35">
      <c r="B10" s="16" t="s">
        <v>7</v>
      </c>
      <c r="C10" s="19">
        <f>5259395/1000</f>
        <v>5259.3950000000004</v>
      </c>
      <c r="D10" s="19">
        <v>5518</v>
      </c>
      <c r="E10" s="19">
        <v>5736.0832383788684</v>
      </c>
      <c r="F10" s="20">
        <v>22952.066609637139</v>
      </c>
      <c r="G10" s="42"/>
    </row>
    <row r="11" spans="2:8" ht="16.5" customHeight="1" x14ac:dyDescent="0.35">
      <c r="B11" s="16" t="s">
        <v>8</v>
      </c>
      <c r="C11" s="19">
        <f>-3103408/1000</f>
        <v>-3103.4079999999999</v>
      </c>
      <c r="D11" s="19">
        <v>-3550</v>
      </c>
      <c r="E11" s="19">
        <v>-3464.6459518922838</v>
      </c>
      <c r="F11" s="20">
        <v>-14364.826827852199</v>
      </c>
    </row>
    <row r="12" spans="2:8" ht="16.5" customHeight="1" x14ac:dyDescent="0.35">
      <c r="B12" s="16" t="s">
        <v>9</v>
      </c>
      <c r="C12" s="19">
        <f>-1011344/1000+8075/1000</f>
        <v>-1003.269</v>
      </c>
      <c r="D12" s="19">
        <f>ROUND(-1105614/10^6*10^3+12,0)</f>
        <v>-1094</v>
      </c>
      <c r="E12" s="19">
        <f>-1219029/1000-14.246</f>
        <v>-1233.2750000000001</v>
      </c>
      <c r="F12" s="20">
        <f>(-4513762+2975)/1000</f>
        <v>-4510.7870000000003</v>
      </c>
    </row>
    <row r="13" spans="2:8" ht="16.5" customHeight="1" x14ac:dyDescent="0.35">
      <c r="B13" s="16"/>
      <c r="C13" s="19"/>
      <c r="D13" s="19"/>
      <c r="E13" s="19"/>
      <c r="F13" s="20"/>
    </row>
    <row r="14" spans="2:8" ht="16.5" customHeight="1" x14ac:dyDescent="0.35">
      <c r="B14" s="21" t="s">
        <v>10</v>
      </c>
      <c r="C14" s="22">
        <f>SUM(C10:C12)</f>
        <v>1152.7180000000005</v>
      </c>
      <c r="D14" s="22">
        <f>SUM(D10:D12)</f>
        <v>874</v>
      </c>
      <c r="E14" s="22">
        <f>SUM(E10:E12)</f>
        <v>1038.1622864865844</v>
      </c>
      <c r="F14" s="23">
        <f>SUM(F10:F12)</f>
        <v>4076.4527817849394</v>
      </c>
      <c r="G14" s="42"/>
      <c r="H14" s="41"/>
    </row>
    <row r="15" spans="2:8" ht="16.5" customHeight="1" x14ac:dyDescent="0.35">
      <c r="B15" s="16"/>
      <c r="C15" s="19"/>
      <c r="D15" s="19"/>
      <c r="E15" s="19"/>
      <c r="F15" s="20"/>
    </row>
    <row r="16" spans="2:8" ht="16.5" customHeight="1" x14ac:dyDescent="0.35">
      <c r="B16" s="16" t="s">
        <v>11</v>
      </c>
      <c r="C16" s="19">
        <f>-657938/1000</f>
        <v>-657.93799999999999</v>
      </c>
      <c r="D16" s="19">
        <v>-506</v>
      </c>
      <c r="E16" s="19">
        <v>-653.93053549210936</v>
      </c>
      <c r="F16" s="20">
        <v>-2290.5665384620465</v>
      </c>
    </row>
    <row r="17" spans="2:7" ht="16.5" customHeight="1" x14ac:dyDescent="0.35">
      <c r="B17" s="16" t="s">
        <v>12</v>
      </c>
      <c r="C17" s="19">
        <f>-236339/1000</f>
        <v>-236.339</v>
      </c>
      <c r="D17" s="19">
        <v>-64</v>
      </c>
      <c r="E17" s="19">
        <v>-280.61635541182625</v>
      </c>
      <c r="F17" s="20">
        <v>-860.25567638921427</v>
      </c>
    </row>
    <row r="18" spans="2:7" x14ac:dyDescent="0.35">
      <c r="B18" s="16" t="s">
        <v>24</v>
      </c>
      <c r="C18" s="19">
        <f>15462/1000</f>
        <v>15.462</v>
      </c>
      <c r="D18" s="19">
        <v>28</v>
      </c>
      <c r="E18" s="19">
        <f>(52375+14246)/1000</f>
        <v>66.620999999999995</v>
      </c>
      <c r="F18" s="20">
        <v>97.154951167199243</v>
      </c>
    </row>
    <row r="19" spans="2:7" x14ac:dyDescent="0.35">
      <c r="B19" s="16" t="s">
        <v>25</v>
      </c>
      <c r="C19" s="19">
        <f>-8075/1000</f>
        <v>-8.0749999999999993</v>
      </c>
      <c r="D19" s="19">
        <v>-12</v>
      </c>
      <c r="E19" s="19">
        <f t="shared" ref="E19" si="0">L19/1000</f>
        <v>0</v>
      </c>
      <c r="F19" s="20">
        <v>-2.9750084316898247</v>
      </c>
    </row>
    <row r="20" spans="2:7" ht="15.75" thickBot="1" x14ac:dyDescent="0.4">
      <c r="B20" s="21"/>
      <c r="C20" s="19"/>
      <c r="D20" s="19"/>
      <c r="E20" s="19"/>
      <c r="F20" s="20"/>
    </row>
    <row r="21" spans="2:7" x14ac:dyDescent="0.35">
      <c r="B21" s="21" t="s">
        <v>13</v>
      </c>
      <c r="C21" s="24">
        <f>SUM(C14:C19)</f>
        <v>265.82800000000054</v>
      </c>
      <c r="D21" s="24">
        <f>SUM(D14:D19)</f>
        <v>320</v>
      </c>
      <c r="E21" s="24">
        <f>SUM(E14:E19)</f>
        <v>170.23639558264881</v>
      </c>
      <c r="F21" s="25">
        <f>SUM(F14:F19)</f>
        <v>1019.8105096691879</v>
      </c>
    </row>
    <row r="22" spans="2:7" x14ac:dyDescent="0.35">
      <c r="B22" s="21" t="s">
        <v>14</v>
      </c>
      <c r="C22" s="19">
        <f>-94065/1000</f>
        <v>-94.064999999999998</v>
      </c>
      <c r="D22" s="19">
        <v>-104.19801478374916</v>
      </c>
      <c r="E22" s="19">
        <v>-35.841031502994824</v>
      </c>
      <c r="F22" s="20">
        <v>-314.255890839313</v>
      </c>
    </row>
    <row r="23" spans="2:7" ht="15.75" thickBot="1" x14ac:dyDescent="0.4">
      <c r="B23" s="21" t="s">
        <v>15</v>
      </c>
      <c r="C23" s="26">
        <f>C21+C22</f>
        <v>171.76300000000055</v>
      </c>
      <c r="D23" s="26">
        <f>D21+D22</f>
        <v>215.80198521625084</v>
      </c>
      <c r="E23" s="26">
        <f>E21+E22</f>
        <v>134.39536407965397</v>
      </c>
      <c r="F23" s="27">
        <f>F21+F22</f>
        <v>705.55461882987493</v>
      </c>
      <c r="G23" s="42"/>
    </row>
    <row r="24" spans="2:7" x14ac:dyDescent="0.35">
      <c r="B24" s="21"/>
      <c r="C24" s="28"/>
      <c r="D24" s="28"/>
      <c r="E24" s="28"/>
      <c r="F24" s="20"/>
    </row>
    <row r="25" spans="2:7" x14ac:dyDescent="0.35">
      <c r="B25" s="29" t="s">
        <v>16</v>
      </c>
      <c r="C25" s="19"/>
      <c r="D25" s="19"/>
      <c r="E25" s="19"/>
      <c r="F25" s="20"/>
    </row>
    <row r="26" spans="2:7" x14ac:dyDescent="0.35">
      <c r="B26" s="30" t="s">
        <v>17</v>
      </c>
      <c r="C26" s="19"/>
      <c r="D26" s="19"/>
      <c r="E26" s="19"/>
      <c r="F26" s="20"/>
    </row>
    <row r="27" spans="2:7" x14ac:dyDescent="0.35">
      <c r="B27" s="21" t="s">
        <v>15</v>
      </c>
      <c r="C27" s="28">
        <f>C23</f>
        <v>171.76300000000055</v>
      </c>
      <c r="D27" s="28">
        <f>D23</f>
        <v>215.80198521625084</v>
      </c>
      <c r="E27" s="28">
        <f>E23</f>
        <v>134.39536407965397</v>
      </c>
      <c r="F27" s="31">
        <f>F23</f>
        <v>705.55461882987493</v>
      </c>
    </row>
    <row r="28" spans="2:7" s="33" customFormat="1" x14ac:dyDescent="0.35">
      <c r="B28" s="32" t="s">
        <v>18</v>
      </c>
      <c r="C28" s="19"/>
      <c r="D28" s="19"/>
      <c r="E28" s="19"/>
      <c r="F28" s="20"/>
    </row>
    <row r="29" spans="2:7" s="33" customFormat="1" x14ac:dyDescent="0.35">
      <c r="B29" s="16" t="s">
        <v>11</v>
      </c>
      <c r="C29" s="19">
        <f t="shared" ref="C29:F30" si="1">-C16</f>
        <v>657.93799999999999</v>
      </c>
      <c r="D29" s="19">
        <f t="shared" ref="D29:E29" si="2">-D16</f>
        <v>506</v>
      </c>
      <c r="E29" s="19">
        <f t="shared" si="2"/>
        <v>653.93053549210936</v>
      </c>
      <c r="F29" s="20">
        <f t="shared" si="1"/>
        <v>2290.5665384620465</v>
      </c>
    </row>
    <row r="30" spans="2:7" s="33" customFormat="1" x14ac:dyDescent="0.35">
      <c r="B30" s="16" t="s">
        <v>12</v>
      </c>
      <c r="C30" s="19">
        <f t="shared" si="1"/>
        <v>236.339</v>
      </c>
      <c r="D30" s="19">
        <f t="shared" ref="D30:E30" si="3">-D17</f>
        <v>64</v>
      </c>
      <c r="E30" s="19">
        <f t="shared" si="3"/>
        <v>280.61635541182625</v>
      </c>
      <c r="F30" s="20">
        <f t="shared" si="1"/>
        <v>860.25567638921427</v>
      </c>
    </row>
    <row r="31" spans="2:7" s="33" customFormat="1" x14ac:dyDescent="0.35">
      <c r="B31" s="16" t="s">
        <v>25</v>
      </c>
      <c r="C31" s="19">
        <f>-C19</f>
        <v>8.0749999999999993</v>
      </c>
      <c r="D31" s="19">
        <f>-D19</f>
        <v>12</v>
      </c>
      <c r="E31" s="19">
        <f>-E19</f>
        <v>0</v>
      </c>
      <c r="F31" s="20">
        <f t="shared" ref="F31" si="4">-F19</f>
        <v>2.9750084316898247</v>
      </c>
    </row>
    <row r="32" spans="2:7" s="33" customFormat="1" x14ac:dyDescent="0.35">
      <c r="B32" s="16" t="s">
        <v>14</v>
      </c>
      <c r="C32" s="19">
        <f>-C22</f>
        <v>94.064999999999998</v>
      </c>
      <c r="D32" s="19">
        <f>-D22</f>
        <v>104.19801478374916</v>
      </c>
      <c r="E32" s="19">
        <f>-E22</f>
        <v>35.841031502994824</v>
      </c>
      <c r="F32" s="20">
        <f>-F22</f>
        <v>314.255890839313</v>
      </c>
    </row>
    <row r="33" spans="2:6" x14ac:dyDescent="0.35">
      <c r="B33" s="16" t="s">
        <v>19</v>
      </c>
      <c r="C33" s="19"/>
      <c r="D33" s="19"/>
      <c r="E33" s="19"/>
      <c r="F33" s="20"/>
    </row>
    <row r="34" spans="2:6" x14ac:dyDescent="0.35">
      <c r="B34" s="16" t="s">
        <v>26</v>
      </c>
      <c r="C34" s="19">
        <f>-C18</f>
        <v>-15.462</v>
      </c>
      <c r="D34" s="19">
        <f>-D18</f>
        <v>-28</v>
      </c>
      <c r="E34" s="19">
        <f>-E18</f>
        <v>-66.620999999999995</v>
      </c>
      <c r="F34" s="20">
        <f>-F18</f>
        <v>-97.154951167199243</v>
      </c>
    </row>
    <row r="35" spans="2:6" x14ac:dyDescent="0.35">
      <c r="B35" s="16"/>
      <c r="C35" s="19"/>
      <c r="D35" s="19"/>
      <c r="E35" s="19"/>
      <c r="F35" s="20"/>
    </row>
    <row r="36" spans="2:6" x14ac:dyDescent="0.35">
      <c r="B36" s="21" t="s">
        <v>10</v>
      </c>
      <c r="C36" s="22">
        <f>SUM(C27:C34)</f>
        <v>1152.7180000000005</v>
      </c>
      <c r="D36" s="22">
        <f>SUM(D27:D34)</f>
        <v>874</v>
      </c>
      <c r="E36" s="22">
        <f>SUM(E27:E34)</f>
        <v>1038.1622864865842</v>
      </c>
      <c r="F36" s="23">
        <f>SUM(F27:F34)</f>
        <v>4076.4527817849394</v>
      </c>
    </row>
    <row r="37" spans="2:6" x14ac:dyDescent="0.35">
      <c r="B37" s="34"/>
      <c r="C37" s="35"/>
      <c r="D37" s="36"/>
      <c r="E37" s="36"/>
      <c r="F37" s="37"/>
    </row>
    <row r="38" spans="2:6" hidden="1" x14ac:dyDescent="0.35"/>
    <row r="39" spans="2:6" hidden="1" x14ac:dyDescent="0.35"/>
    <row r="40" spans="2:6" hidden="1" x14ac:dyDescent="0.35">
      <c r="B40" s="38" t="s">
        <v>27</v>
      </c>
      <c r="C40" s="39" t="s">
        <v>23</v>
      </c>
    </row>
    <row r="41" spans="2:6" hidden="1" x14ac:dyDescent="0.35">
      <c r="B41" s="16" t="s">
        <v>21</v>
      </c>
      <c r="C41" s="20"/>
    </row>
    <row r="42" spans="2:6" hidden="1" x14ac:dyDescent="0.35">
      <c r="B42" s="34" t="s">
        <v>22</v>
      </c>
      <c r="C42" s="40"/>
    </row>
    <row r="43" spans="2:6" hidden="1" x14ac:dyDescent="0.35"/>
  </sheetData>
  <hyperlinks>
    <hyperlink ref="C7" r:id="rId1" display="2014@" xr:uid="{00000000-0004-0000-0000-000000000000}"/>
    <hyperlink ref="F7" r:id="rId2" display="2014@" xr:uid="{00000000-0004-0000-0000-000002000000}"/>
    <hyperlink ref="D7" r:id="rId3" display="2014@" xr:uid="{4EC0C6D9-448B-46D1-9BF4-75E316435A09}"/>
    <hyperlink ref="E7" r:id="rId4" display="2014@" xr:uid="{66E753EC-6A62-4626-B0B6-FB831E481850}"/>
  </hyperlinks>
  <pageMargins left="0.38" right="0.24" top="1" bottom="1" header="0.5" footer="0.5"/>
  <pageSetup paperSize="9" orientation="portrait" horizontalDpi="4294967295" verticalDpi="4294967295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Press Release June 20</vt:lpstr>
      <vt:lpstr>'Press Release June 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10785-MAA</dc:creator>
  <cp:lastModifiedBy>10785-MAA</cp:lastModifiedBy>
  <cp:lastPrinted>2019-07-23T14:30:15Z</cp:lastPrinted>
  <dcterms:created xsi:type="dcterms:W3CDTF">2018-04-23T18:48:38Z</dcterms:created>
  <dcterms:modified xsi:type="dcterms:W3CDTF">2020-07-27T22:29:27Z</dcterms:modified>
</cp:coreProperties>
</file>